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Summary" sheetId="1" r:id="rId1"/>
    <sheet name="Civil work " sheetId="2" r:id="rId2"/>
    <sheet name="Carpentry work " sheetId="3" r:id="rId3"/>
    <sheet name="POP Work " sheetId="4" r:id="rId4"/>
    <sheet name="AC work  and fire sprinker &amp; de" sheetId="5" r:id="rId5"/>
    <sheet name="Electrical " sheetId="7" r:id="rId6"/>
    <sheet name="SFT Calculator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C6" i="4"/>
  <c r="F94" i="6"/>
  <c r="F93" i="6"/>
  <c r="F92" i="6"/>
  <c r="F91" i="6"/>
  <c r="F90" i="6"/>
  <c r="F89" i="6"/>
  <c r="F88" i="6"/>
  <c r="C5" i="4"/>
  <c r="L67" i="6"/>
  <c r="L65" i="6"/>
  <c r="C4" i="4"/>
  <c r="F83" i="6"/>
  <c r="F82" i="6"/>
  <c r="F81" i="6"/>
  <c r="F80" i="6"/>
  <c r="F79" i="6"/>
  <c r="C14" i="3"/>
  <c r="C13" i="3"/>
  <c r="C12" i="3"/>
  <c r="F75" i="6"/>
  <c r="F74" i="6"/>
  <c r="F73" i="6"/>
  <c r="F72" i="6"/>
  <c r="F71" i="6"/>
  <c r="F70" i="6"/>
  <c r="F69" i="6"/>
  <c r="F68" i="6"/>
  <c r="F67" i="6"/>
  <c r="F66" i="6"/>
  <c r="F65" i="6"/>
  <c r="C3" i="4"/>
  <c r="C11" i="3"/>
  <c r="C10" i="3"/>
  <c r="F55" i="6"/>
  <c r="C8" i="3"/>
  <c r="C7" i="3"/>
  <c r="F48" i="6"/>
  <c r="F62" i="6"/>
  <c r="F58" i="6"/>
  <c r="F59" i="6"/>
  <c r="F60" i="6"/>
  <c r="F61" i="6"/>
  <c r="F57" i="6"/>
  <c r="F51" i="6"/>
  <c r="F52" i="6"/>
  <c r="F53" i="6"/>
  <c r="F54" i="6"/>
  <c r="F50" i="6"/>
  <c r="F44" i="6"/>
  <c r="F45" i="6"/>
  <c r="F46" i="6"/>
  <c r="F47" i="6"/>
  <c r="F43" i="6"/>
  <c r="F41" i="6"/>
  <c r="F34" i="6"/>
  <c r="F35" i="6"/>
  <c r="F36" i="6"/>
  <c r="F37" i="6"/>
  <c r="F38" i="6"/>
  <c r="F39" i="6"/>
  <c r="F40" i="6"/>
  <c r="F33" i="6"/>
  <c r="C4" i="3"/>
  <c r="C3" i="3"/>
  <c r="F30" i="6"/>
  <c r="F26" i="6"/>
  <c r="F15" i="6"/>
  <c r="F4" i="6"/>
  <c r="F5" i="6"/>
  <c r="F6" i="6"/>
  <c r="F7" i="6"/>
  <c r="F8" i="6"/>
  <c r="F9" i="6"/>
  <c r="F10" i="6"/>
  <c r="F11" i="6"/>
  <c r="F12" i="6"/>
  <c r="F13" i="6"/>
  <c r="F14" i="6"/>
  <c r="F3" i="6"/>
  <c r="F20" i="6"/>
  <c r="F21" i="6"/>
  <c r="F22" i="6"/>
  <c r="F23" i="6"/>
  <c r="F24" i="6"/>
  <c r="F25" i="6"/>
  <c r="F19" i="6"/>
  <c r="F18" i="6"/>
  <c r="F17" i="6"/>
  <c r="F29" i="6"/>
  <c r="F28" i="6"/>
</calcChain>
</file>

<file path=xl/comments1.xml><?xml version="1.0" encoding="utf-8"?>
<comments xmlns="http://schemas.openxmlformats.org/spreadsheetml/2006/main">
  <authors>
    <author>Author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<sst xmlns="http://schemas.openxmlformats.org/spreadsheetml/2006/main" count="142" uniqueCount="101">
  <si>
    <t xml:space="preserve">Client: Acuite Ratings &amp; Research Limited </t>
  </si>
  <si>
    <t>Sr. No.</t>
  </si>
  <si>
    <t>item</t>
  </si>
  <si>
    <t>Rate</t>
  </si>
  <si>
    <t>Rate / sq.ft.</t>
  </si>
  <si>
    <t>Remarks</t>
  </si>
  <si>
    <t xml:space="preserve">Civil And Plumbing cost </t>
  </si>
  <si>
    <t xml:space="preserve">Grid Ceiling 2 by 2 </t>
  </si>
  <si>
    <t>Painting Work</t>
  </si>
  <si>
    <t xml:space="preserve">Electrical Work cost </t>
  </si>
  <si>
    <t xml:space="preserve">Fire &amp; Safety Work cost </t>
  </si>
  <si>
    <t xml:space="preserve">Carpentry work cost </t>
  </si>
  <si>
    <t xml:space="preserve">Providing &amp; Installing HVAC VRV System ( Blue star Make ) as per requirement </t>
  </si>
  <si>
    <t>`</t>
  </si>
  <si>
    <t xml:space="preserve">Final Cleaning cost with balance material remove and packing material </t>
  </si>
  <si>
    <t>A</t>
  </si>
  <si>
    <t>TOTAL</t>
  </si>
  <si>
    <t xml:space="preserve">Discount </t>
  </si>
  <si>
    <t>NET TOTAL</t>
  </si>
  <si>
    <t>B</t>
  </si>
  <si>
    <t xml:space="preserve">GST @ 18% </t>
  </si>
  <si>
    <t>C</t>
  </si>
  <si>
    <t>GROSS TOTAL (A+B)</t>
  </si>
  <si>
    <t>Project: 708, Lodha Supremus Ithink techno campus Kanjurmarg east 400042</t>
  </si>
  <si>
    <t xml:space="preserve">BILL OF QUANTITY FOR Civil And And Plumbing  For THE PROPOSED INTERIORS </t>
  </si>
  <si>
    <t>Sr.No.</t>
  </si>
  <si>
    <t>Qty</t>
  </si>
  <si>
    <t>Unit</t>
  </si>
  <si>
    <t>Amount</t>
  </si>
  <si>
    <t>Particular</t>
  </si>
  <si>
    <t>Door floor spring machine hole packing</t>
  </si>
  <si>
    <t>Nos</t>
  </si>
  <si>
    <t xml:space="preserve">9.9 feet height </t>
  </si>
  <si>
    <t xml:space="preserve">BILL OF QUANTITY FOR CARPENTARY &amp; INTERIOR WORKS  FOR THE PROPOSED INTERIORS </t>
  </si>
  <si>
    <t>Sft</t>
  </si>
  <si>
    <t xml:space="preserve">Breaking partion calculation </t>
  </si>
  <si>
    <t xml:space="preserve">Glass partition </t>
  </si>
  <si>
    <t xml:space="preserve">Height </t>
  </si>
  <si>
    <t xml:space="preserve">widht </t>
  </si>
  <si>
    <t xml:space="preserve">Wooden Partition </t>
  </si>
  <si>
    <t>Electrical box</t>
  </si>
  <si>
    <t>Depth</t>
  </si>
  <si>
    <t>storage unit</t>
  </si>
  <si>
    <t>Partition breaking and removing charges ( Glass Partition</t>
  </si>
  <si>
    <t>Partition breaking and removing charges ( Glass Partition and Storage )</t>
  </si>
  <si>
    <t>Carting Away of Debris</t>
  </si>
  <si>
    <t xml:space="preserve">New Glass Partition installation </t>
  </si>
  <si>
    <t xml:space="preserve">AC Duct Removed </t>
  </si>
  <si>
    <t>Wooden partion</t>
  </si>
  <si>
    <t xml:space="preserve">Work station table </t>
  </si>
  <si>
    <t>Conference room table 1</t>
  </si>
  <si>
    <t>Conference room table 2</t>
  </si>
  <si>
    <t>Conference room table 3</t>
  </si>
  <si>
    <t xml:space="preserve">Boss Cabin table </t>
  </si>
  <si>
    <t>Boss Cabin table  ( Side )</t>
  </si>
  <si>
    <t>Reception, Conference &amp; Cabin - Providing and fixing full height wooden partitions with aluminiup pipe framing with sunmika finish selected by the client ( cost around Rs. 2000 per sheet ) with necessary fittings</t>
  </si>
  <si>
    <t>Reception, Conference &amp; Cabin - Providing and fixing full height glazed partitions in 12 mm thick clear toughened  glass on Black color channels up, side and down as per requirement Channels ( Glass Company Name saint gobain )</t>
  </si>
  <si>
    <t>12mm clear Glass door with necessary branded fittings like floor machine ( Glass Company Name saint gobain )</t>
  </si>
  <si>
    <t>nos</t>
  </si>
  <si>
    <t>Single seater sofa</t>
  </si>
  <si>
    <t xml:space="preserve">Reception area company branding work with acryalic and LED lighting </t>
  </si>
  <si>
    <t xml:space="preserve">Workstation table 25mm thick table top with 6mm back painted extra cleared glass (white color) MS 50mm seq framing or wooden leg </t>
  </si>
  <si>
    <t>Pedestal ( 2 drawer )</t>
  </si>
  <si>
    <t>Conference room table and boss table  ( 25mm thick table top with 6mm extra clear back painted glass finish and wooden base framing )</t>
  </si>
  <si>
    <t xml:space="preserve">2 by 2 tile ceiling removing </t>
  </si>
  <si>
    <t>sft</t>
  </si>
  <si>
    <t xml:space="preserve">Storage Calculation </t>
  </si>
  <si>
    <t>Storage Unit 19mm commercial plywood with sunmika finish ( as per selected by client )</t>
  </si>
  <si>
    <t xml:space="preserve">Office executive chair for workstation </t>
  </si>
  <si>
    <t>Conference room chair</t>
  </si>
  <si>
    <t>Boss Chair</t>
  </si>
  <si>
    <t>Providing Palmate in MR plywood in laminate finish for window wall</t>
  </si>
  <si>
    <t>SFT</t>
  </si>
  <si>
    <t>Providing and applying two coats of approved shade of Luster/Royale  emulsion paint of approved make to give an even shade over a coat of suitable primer to Interior walls and concrete surfaces including preparation of the etc., complete.  - FOR CEILING &amp; Walls surface to receive the coats</t>
  </si>
  <si>
    <t>Providing and fixing G.I metal frame suspended Gyp false ceiling</t>
  </si>
  <si>
    <t>Providing and fixing of Openable panels in Plywood for HVAC inspection and chamber</t>
  </si>
  <si>
    <t xml:space="preserve">Door floor spring machine hole making and installation </t>
  </si>
  <si>
    <t>Ceiling calculation</t>
  </si>
  <si>
    <t>Providing and fixing G.I metal frame suspended Grid false ceiling</t>
  </si>
  <si>
    <t xml:space="preserve">Gypsum Ceiling </t>
  </si>
  <si>
    <t>Grid Ceiling</t>
  </si>
  <si>
    <t xml:space="preserve">Painting </t>
  </si>
  <si>
    <t>Ceiling</t>
  </si>
  <si>
    <t xml:space="preserve">Wall Painting </t>
  </si>
  <si>
    <t xml:space="preserve">Need the Blue star VRF system as per drawing </t>
  </si>
  <si>
    <t xml:space="preserve">Note : we have 1 daikin machine and 1 LG machine VRF system which we will do buy back system </t>
  </si>
  <si>
    <t xml:space="preserve">Sprinkler installation </t>
  </si>
  <si>
    <t xml:space="preserve">Note : we have 17th Sprinker installed which need to modified as per drawing </t>
  </si>
  <si>
    <t>Smoke detector require as per drawing with fire panel</t>
  </si>
  <si>
    <t xml:space="preserve">CCTV Camera and access control work </t>
  </si>
  <si>
    <t>Supply and providing of all internal electrical work for main distribution board.</t>
  </si>
  <si>
    <t xml:space="preserve">Main Distribution Board </t>
  </si>
  <si>
    <t xml:space="preserve">All workstation table will have the 8 model plate with 2 socket 2 switch and 2 USB port </t>
  </si>
  <si>
    <t xml:space="preserve">All TV will have 1 Cat 6 cable </t>
  </si>
  <si>
    <t xml:space="preserve">each access control will have 3 CAT 6 cable from the point to main server rack </t>
  </si>
  <si>
    <t xml:space="preserve">CCTV camera will require CAT 6 cable ( 4 nos ) we have the camera and NVR </t>
  </si>
  <si>
    <t>All Conference room will have 2 CAT 6 cable for (including boss cabin)</t>
  </si>
  <si>
    <t>All Conference room will have 6 model 2 plate ( 2 socket 1 switch and 1 USB port  (including boss cabin)</t>
  </si>
  <si>
    <t xml:space="preserve">Electrical Cableing for all ceiling light </t>
  </si>
  <si>
    <t xml:space="preserve">Electrical cabeling for All AC outdoor and indoor unit </t>
  </si>
  <si>
    <t xml:space="preserve">For AC cable should be 2.5mm and for light 1.5 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</si>
</sst>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Helv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74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3" fontId="5" fillId="0" borderId="0" xfId="2" applyFont="1" applyAlignment="1">
      <alignment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 wrapText="1"/>
    </xf>
    <xf numFmtId="1" fontId="5" fillId="0" borderId="4" xfId="2" applyNumberFormat="1" applyFont="1" applyBorder="1" applyAlignment="1">
      <alignment horizontal="center" vertical="center"/>
    </xf>
    <xf numFmtId="1" fontId="5" fillId="0" borderId="5" xfId="2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1" fontId="5" fillId="0" borderId="8" xfId="2" applyNumberFormat="1" applyFont="1" applyBorder="1" applyAlignment="1">
      <alignment horizontal="center" vertical="center" wrapText="1"/>
    </xf>
    <xf numFmtId="43" fontId="5" fillId="0" borderId="0" xfId="2" applyFont="1" applyAlignment="1">
      <alignment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43" fontId="5" fillId="0" borderId="0" xfId="1" applyNumberFormat="1" applyFont="1" applyBorder="1" applyAlignment="1">
      <alignment vertical="center"/>
    </xf>
    <xf numFmtId="43" fontId="4" fillId="0" borderId="0" xfId="2" applyFont="1" applyFill="1" applyBorder="1" applyAlignment="1">
      <alignment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vertical="center" wrapText="1"/>
    </xf>
    <xf numFmtId="1" fontId="5" fillId="0" borderId="13" xfId="2" applyNumberFormat="1" applyFont="1" applyFill="1" applyBorder="1" applyAlignment="1">
      <alignment horizontal="center" vertical="center"/>
    </xf>
    <xf numFmtId="43" fontId="5" fillId="0" borderId="0" xfId="1" applyNumberFormat="1" applyFont="1" applyAlignment="1">
      <alignment vertical="center"/>
    </xf>
    <xf numFmtId="0" fontId="4" fillId="2" borderId="15" xfId="1" applyFont="1" applyFill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43" fontId="4" fillId="2" borderId="15" xfId="2" applyFont="1" applyFill="1" applyBorder="1" applyAlignment="1">
      <alignment horizontal="center" vertical="center" wrapText="1"/>
    </xf>
    <xf numFmtId="1" fontId="4" fillId="2" borderId="17" xfId="2" applyNumberFormat="1" applyFont="1" applyFill="1" applyBorder="1" applyAlignment="1">
      <alignment horizontal="center" vertical="center"/>
    </xf>
    <xf numFmtId="1" fontId="5" fillId="0" borderId="18" xfId="1" applyNumberFormat="1" applyFont="1" applyBorder="1" applyAlignment="1">
      <alignment horizontal="right" vertical="center" wrapText="1"/>
    </xf>
    <xf numFmtId="0" fontId="4" fillId="2" borderId="14" xfId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right" wrapText="1"/>
    </xf>
    <xf numFmtId="1" fontId="4" fillId="2" borderId="15" xfId="1" applyNumberFormat="1" applyFont="1" applyFill="1" applyBorder="1" applyAlignment="1">
      <alignment horizontal="center" vertical="center" wrapText="1"/>
    </xf>
    <xf numFmtId="1" fontId="4" fillId="2" borderId="17" xfId="2" applyNumberFormat="1" applyFont="1" applyFill="1" applyBorder="1" applyAlignment="1">
      <alignment horizontal="center" vertical="center" wrapText="1"/>
    </xf>
    <xf numFmtId="1" fontId="5" fillId="0" borderId="10" xfId="2" applyNumberFormat="1" applyFont="1" applyBorder="1" applyAlignment="1">
      <alignment horizontal="center" vertical="center"/>
    </xf>
    <xf numFmtId="1" fontId="5" fillId="0" borderId="19" xfId="2" applyNumberFormat="1" applyFont="1" applyFill="1" applyBorder="1" applyAlignment="1">
      <alignment horizontal="center" vertical="center"/>
    </xf>
    <xf numFmtId="1" fontId="5" fillId="0" borderId="10" xfId="2" applyNumberFormat="1" applyFont="1" applyFill="1" applyBorder="1" applyAlignment="1">
      <alignment horizontal="center" vertical="center"/>
    </xf>
    <xf numFmtId="1" fontId="4" fillId="2" borderId="15" xfId="2" applyNumberFormat="1" applyFont="1" applyFill="1" applyBorder="1" applyAlignment="1">
      <alignment horizontal="center" vertical="center"/>
    </xf>
    <xf numFmtId="0" fontId="8" fillId="0" borderId="21" xfId="1" applyFont="1" applyBorder="1" applyAlignment="1">
      <alignment wrapText="1"/>
    </xf>
    <xf numFmtId="0" fontId="5" fillId="0" borderId="6" xfId="1" applyFont="1" applyFill="1" applyBorder="1" applyAlignment="1">
      <alignment horizontal="center" vertical="center"/>
    </xf>
    <xf numFmtId="1" fontId="5" fillId="0" borderId="5" xfId="2" applyNumberFormat="1" applyFont="1" applyBorder="1" applyAlignment="1">
      <alignment horizontal="left" vertical="center" wrapText="1"/>
    </xf>
    <xf numFmtId="1" fontId="5" fillId="0" borderId="8" xfId="2" applyNumberFormat="1" applyFont="1" applyBorder="1" applyAlignment="1">
      <alignment horizontal="left" vertical="center" wrapText="1"/>
    </xf>
    <xf numFmtId="1" fontId="5" fillId="0" borderId="8" xfId="2" applyNumberFormat="1" applyFont="1" applyFill="1" applyBorder="1" applyAlignment="1">
      <alignment horizontal="left" vertical="center" wrapText="1"/>
    </xf>
    <xf numFmtId="1" fontId="5" fillId="0" borderId="16" xfId="2" applyNumberFormat="1" applyFont="1" applyFill="1" applyBorder="1" applyAlignment="1">
      <alignment horizontal="center" vertical="center"/>
    </xf>
    <xf numFmtId="1" fontId="5" fillId="0" borderId="16" xfId="2" applyNumberFormat="1" applyFont="1" applyFill="1" applyBorder="1" applyAlignment="1">
      <alignment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left" vertical="center" wrapText="1"/>
    </xf>
    <xf numFmtId="1" fontId="4" fillId="2" borderId="16" xfId="2" applyNumberFormat="1" applyFont="1" applyFill="1" applyBorder="1" applyAlignment="1">
      <alignment horizontal="center" vertical="center"/>
    </xf>
    <xf numFmtId="1" fontId="4" fillId="2" borderId="23" xfId="2" applyNumberFormat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vertical="center" wrapText="1"/>
    </xf>
    <xf numFmtId="1" fontId="7" fillId="4" borderId="20" xfId="2" applyNumberFormat="1" applyFont="1" applyFill="1" applyBorder="1" applyAlignment="1">
      <alignment horizontal="center" vertical="center"/>
    </xf>
    <xf numFmtId="1" fontId="7" fillId="4" borderId="24" xfId="2" applyNumberFormat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vertical="center" wrapText="1"/>
    </xf>
    <xf numFmtId="0" fontId="5" fillId="0" borderId="26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4" fillId="2" borderId="12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wrapText="1"/>
    </xf>
    <xf numFmtId="1" fontId="5" fillId="2" borderId="12" xfId="2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4" fillId="2" borderId="12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wrapText="1"/>
    </xf>
    <xf numFmtId="1" fontId="5" fillId="2" borderId="12" xfId="2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4" fillId="3" borderId="12" xfId="1" applyFont="1" applyFill="1" applyBorder="1" applyAlignment="1">
      <alignment horizontal="left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0" fontId="0" fillId="0" borderId="12" xfId="0" applyBorder="1" applyAlignment="1">
      <alignment horizontal="center"/>
    </xf>
  </cellXfs>
  <cellStyles count="6">
    <cellStyle name="Comma 2" xfId="3"/>
    <cellStyle name="Comma 3" xfId="2"/>
    <cellStyle name="Normal" xfId="0" builtinId="0"/>
    <cellStyle name="Normal 2" xfId="4"/>
    <cellStyle name="Normal 3" xfId="1"/>
    <cellStyle name="Style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opLeftCell="A27" workbookViewId="0">
      <selection activeCell="C37" sqref="C37"/>
    </sheetView>
  </sheetViews>
  <sheetFormatPr defaultRowHeight="15"/>
  <cols>
    <col min="3" max="3" width="62.5703125" customWidth="1"/>
  </cols>
  <sheetData>
    <row r="1" spans="2:9">
      <c r="B1" s="64"/>
      <c r="C1" s="64"/>
      <c r="D1" s="35"/>
      <c r="E1" s="35"/>
      <c r="F1" s="35"/>
      <c r="G1" s="2"/>
      <c r="H1" s="3"/>
      <c r="I1" s="3"/>
    </row>
    <row r="2" spans="2:9">
      <c r="B2" s="67" t="s">
        <v>0</v>
      </c>
      <c r="C2" s="67"/>
      <c r="D2" s="28"/>
      <c r="E2" s="28"/>
      <c r="F2" s="28"/>
      <c r="G2" s="2"/>
      <c r="H2" s="3"/>
      <c r="I2" s="3"/>
    </row>
    <row r="3" spans="2:9" ht="15.75" thickBot="1">
      <c r="B3" s="65" t="s">
        <v>23</v>
      </c>
      <c r="C3" s="66"/>
      <c r="D3" s="4">
        <v>1395</v>
      </c>
      <c r="E3" s="25"/>
      <c r="F3" s="25"/>
      <c r="G3" s="2"/>
      <c r="H3" s="3"/>
      <c r="I3" s="3"/>
    </row>
    <row r="4" spans="2:9" ht="30.75" thickBot="1">
      <c r="B4" s="22" t="s">
        <v>1</v>
      </c>
      <c r="C4" s="23" t="s">
        <v>2</v>
      </c>
      <c r="D4" s="29" t="s">
        <v>3</v>
      </c>
      <c r="E4" s="30" t="s">
        <v>4</v>
      </c>
      <c r="F4" s="30" t="s">
        <v>5</v>
      </c>
      <c r="G4" s="1"/>
      <c r="H4" s="1"/>
      <c r="I4" s="1"/>
    </row>
    <row r="5" spans="2:9">
      <c r="B5" s="5"/>
      <c r="C5" s="6"/>
      <c r="D5" s="7"/>
      <c r="E5" s="8"/>
      <c r="F5" s="37"/>
      <c r="G5" s="2"/>
      <c r="H5" s="3"/>
      <c r="I5" s="3"/>
    </row>
    <row r="6" spans="2:9">
      <c r="B6" s="9">
        <v>1</v>
      </c>
      <c r="C6" s="10" t="s">
        <v>6</v>
      </c>
      <c r="D6" s="31"/>
      <c r="E6" s="11"/>
      <c r="F6" s="38"/>
      <c r="G6" s="2"/>
      <c r="H6" s="3"/>
      <c r="I6" s="3"/>
    </row>
    <row r="7" spans="2:9">
      <c r="B7" s="9"/>
      <c r="C7" s="10"/>
      <c r="D7" s="31"/>
      <c r="E7" s="11"/>
      <c r="F7" s="38"/>
      <c r="G7" s="2"/>
      <c r="H7" s="3"/>
      <c r="I7" s="3"/>
    </row>
    <row r="8" spans="2:9">
      <c r="B8" s="9">
        <v>2</v>
      </c>
      <c r="C8" s="10" t="s">
        <v>7</v>
      </c>
      <c r="D8" s="31"/>
      <c r="E8" s="11"/>
      <c r="F8" s="38"/>
      <c r="G8" s="2"/>
      <c r="H8" s="3"/>
      <c r="I8" s="3"/>
    </row>
    <row r="9" spans="2:9">
      <c r="B9" s="9"/>
      <c r="C9" s="10"/>
      <c r="D9" s="31"/>
      <c r="E9" s="11"/>
      <c r="F9" s="38"/>
      <c r="G9" s="2"/>
      <c r="H9" s="3"/>
      <c r="I9" s="3"/>
    </row>
    <row r="10" spans="2:9">
      <c r="B10" s="9">
        <v>3</v>
      </c>
      <c r="C10" s="10" t="s">
        <v>8</v>
      </c>
      <c r="D10" s="31"/>
      <c r="E10" s="11"/>
      <c r="F10" s="38"/>
      <c r="G10" s="2"/>
      <c r="H10" s="3"/>
      <c r="I10" s="3"/>
    </row>
    <row r="11" spans="2:9">
      <c r="B11" s="9"/>
      <c r="C11" s="10"/>
      <c r="D11" s="31"/>
      <c r="E11" s="11"/>
      <c r="F11" s="38"/>
      <c r="G11" s="2"/>
      <c r="H11" s="3"/>
      <c r="I11" s="3"/>
    </row>
    <row r="12" spans="2:9">
      <c r="B12" s="9">
        <v>4</v>
      </c>
      <c r="C12" s="10" t="s">
        <v>9</v>
      </c>
      <c r="D12" s="31"/>
      <c r="E12" s="11"/>
      <c r="F12" s="38"/>
      <c r="G12" s="2"/>
      <c r="H12" s="3"/>
      <c r="I12" s="3"/>
    </row>
    <row r="13" spans="2:9">
      <c r="B13" s="9"/>
      <c r="C13" s="10"/>
      <c r="D13" s="31"/>
      <c r="E13" s="11"/>
      <c r="F13" s="38"/>
      <c r="G13" s="2"/>
      <c r="H13" s="12"/>
      <c r="I13" s="3"/>
    </row>
    <row r="14" spans="2:9">
      <c r="B14" s="9">
        <v>5</v>
      </c>
      <c r="C14" s="10" t="s">
        <v>10</v>
      </c>
      <c r="D14" s="32"/>
      <c r="E14" s="11"/>
      <c r="F14" s="38"/>
      <c r="G14" s="2"/>
      <c r="H14" s="3"/>
      <c r="I14" s="3"/>
    </row>
    <row r="15" spans="2:9">
      <c r="B15" s="9"/>
      <c r="C15" s="10"/>
      <c r="D15" s="32"/>
      <c r="E15" s="11"/>
      <c r="F15" s="38"/>
      <c r="G15" s="2"/>
      <c r="H15" s="3"/>
      <c r="I15" s="3"/>
    </row>
    <row r="16" spans="2:9">
      <c r="B16" s="9">
        <v>6</v>
      </c>
      <c r="C16" s="10" t="s">
        <v>11</v>
      </c>
      <c r="D16" s="32"/>
      <c r="E16" s="11"/>
      <c r="F16" s="38"/>
      <c r="G16" s="2"/>
      <c r="H16" s="3"/>
      <c r="I16" s="3"/>
    </row>
    <row r="17" spans="2:9">
      <c r="B17" s="52"/>
      <c r="C17" s="53"/>
      <c r="D17" s="32"/>
      <c r="E17" s="11"/>
      <c r="F17" s="38"/>
      <c r="G17" s="2"/>
      <c r="H17" s="3"/>
      <c r="I17" s="3"/>
    </row>
    <row r="18" spans="2:9" ht="30">
      <c r="B18" s="13">
        <v>7</v>
      </c>
      <c r="C18" s="14" t="s">
        <v>12</v>
      </c>
      <c r="D18" s="32"/>
      <c r="E18" s="11"/>
      <c r="F18" s="38"/>
      <c r="G18" s="2"/>
      <c r="H18" s="3"/>
      <c r="I18" s="3"/>
    </row>
    <row r="19" spans="2:9">
      <c r="B19" s="9"/>
      <c r="C19" s="10"/>
      <c r="D19" s="31"/>
      <c r="E19" s="11"/>
      <c r="F19" s="38"/>
      <c r="G19" s="2"/>
      <c r="H19" s="3"/>
      <c r="I19" s="3"/>
    </row>
    <row r="20" spans="2:9">
      <c r="B20" s="36">
        <v>8</v>
      </c>
      <c r="C20" s="2" t="s">
        <v>89</v>
      </c>
      <c r="D20" s="40"/>
      <c r="E20" s="11" t="s">
        <v>13</v>
      </c>
      <c r="F20" s="39"/>
      <c r="G20" s="2"/>
      <c r="H20" s="3"/>
      <c r="I20" s="3"/>
    </row>
    <row r="21" spans="2:9">
      <c r="B21" s="13"/>
      <c r="C21" s="14"/>
      <c r="D21" s="41"/>
      <c r="E21" s="11"/>
      <c r="F21" s="39"/>
      <c r="G21" s="2"/>
      <c r="H21" s="3"/>
      <c r="I21" s="3"/>
    </row>
    <row r="22" spans="2:9" ht="30">
      <c r="B22" s="13">
        <v>9</v>
      </c>
      <c r="C22" s="50" t="s">
        <v>14</v>
      </c>
      <c r="D22" s="33"/>
      <c r="E22" s="11"/>
      <c r="F22" s="39"/>
      <c r="G22" s="2"/>
      <c r="H22" s="3"/>
      <c r="I22" s="3"/>
    </row>
    <row r="23" spans="2:9">
      <c r="B23" s="13"/>
      <c r="C23" s="50"/>
      <c r="D23" s="33"/>
      <c r="E23" s="11"/>
      <c r="F23" s="39"/>
      <c r="G23" s="2"/>
      <c r="H23" s="3"/>
      <c r="I23" s="3"/>
    </row>
    <row r="24" spans="2:9">
      <c r="B24" s="13"/>
      <c r="C24" s="50"/>
      <c r="D24" s="33"/>
      <c r="E24" s="11"/>
      <c r="F24" s="39"/>
      <c r="G24" s="2"/>
      <c r="H24" s="3"/>
      <c r="I24" s="3"/>
    </row>
    <row r="25" spans="2:9">
      <c r="B25" s="13"/>
      <c r="C25" s="50"/>
      <c r="D25" s="33"/>
      <c r="E25" s="11"/>
      <c r="F25" s="39"/>
      <c r="G25" s="2"/>
      <c r="H25" s="3"/>
      <c r="I25" s="3"/>
    </row>
    <row r="26" spans="2:9">
      <c r="B26" s="13"/>
      <c r="C26" s="50"/>
      <c r="D26" s="33"/>
      <c r="E26" s="11"/>
      <c r="F26" s="39"/>
      <c r="G26" s="2"/>
      <c r="H26" s="3"/>
      <c r="I26" s="3"/>
    </row>
    <row r="27" spans="2:9">
      <c r="B27" s="13"/>
      <c r="C27" s="50"/>
      <c r="D27" s="33"/>
      <c r="E27" s="11"/>
      <c r="F27" s="39"/>
      <c r="G27" s="2"/>
      <c r="H27" s="3"/>
      <c r="I27" s="3"/>
    </row>
    <row r="28" spans="2:9" ht="15.75" thickBot="1">
      <c r="B28" s="13"/>
      <c r="C28" s="51"/>
      <c r="D28" s="33"/>
      <c r="E28" s="11"/>
      <c r="F28" s="39"/>
      <c r="G28" s="2"/>
      <c r="H28" s="3"/>
      <c r="I28" s="3"/>
    </row>
    <row r="29" spans="2:9" ht="15.75" thickBot="1">
      <c r="B29" s="26" t="s">
        <v>15</v>
      </c>
      <c r="C29" s="21" t="s">
        <v>16</v>
      </c>
      <c r="D29" s="34"/>
      <c r="E29" s="24"/>
      <c r="F29" s="24"/>
      <c r="G29" s="15"/>
      <c r="H29" s="16"/>
      <c r="I29" s="16"/>
    </row>
    <row r="30" spans="2:9">
      <c r="B30" s="42"/>
      <c r="C30" s="43" t="s">
        <v>17</v>
      </c>
      <c r="D30" s="44"/>
      <c r="E30" s="45"/>
      <c r="F30" s="45"/>
      <c r="G30" s="15"/>
      <c r="H30" s="16"/>
      <c r="I30" s="16"/>
    </row>
    <row r="31" spans="2:9">
      <c r="B31" s="42"/>
      <c r="C31" s="43" t="s">
        <v>18</v>
      </c>
      <c r="D31" s="44"/>
      <c r="E31" s="45"/>
      <c r="F31" s="45"/>
      <c r="G31" s="15"/>
      <c r="H31" s="16"/>
      <c r="I31" s="16"/>
    </row>
    <row r="32" spans="2:9" ht="15.75" thickBot="1">
      <c r="B32" s="17" t="s">
        <v>19</v>
      </c>
      <c r="C32" s="18" t="s">
        <v>20</v>
      </c>
      <c r="D32" s="27"/>
      <c r="E32" s="19"/>
      <c r="F32" s="19"/>
      <c r="G32" s="2"/>
      <c r="H32" s="3"/>
      <c r="I32" s="3"/>
    </row>
    <row r="33" spans="2:9" ht="15.75">
      <c r="B33" s="49" t="s">
        <v>21</v>
      </c>
      <c r="C33" s="46" t="s">
        <v>22</v>
      </c>
      <c r="D33" s="47"/>
      <c r="E33" s="48"/>
      <c r="F33" s="48"/>
      <c r="G33" s="20"/>
      <c r="H33" s="3"/>
      <c r="I33" s="3"/>
    </row>
  </sheetData>
  <mergeCells count="3">
    <mergeCell ref="B1:C1"/>
    <mergeCell ref="B3:C3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5" sqref="C5"/>
    </sheetView>
  </sheetViews>
  <sheetFormatPr defaultRowHeight="15"/>
  <cols>
    <col min="2" max="2" width="51" customWidth="1"/>
  </cols>
  <sheetData>
    <row r="1" spans="1:6">
      <c r="A1" s="68" t="s">
        <v>24</v>
      </c>
      <c r="B1" s="69"/>
      <c r="C1" s="69"/>
      <c r="D1" s="69"/>
      <c r="E1" s="69"/>
      <c r="F1" s="69"/>
    </row>
    <row r="2" spans="1:6">
      <c r="A2" s="55" t="s">
        <v>25</v>
      </c>
      <c r="B2" s="54" t="s">
        <v>29</v>
      </c>
      <c r="C2" s="56" t="s">
        <v>26</v>
      </c>
      <c r="D2" s="57" t="s">
        <v>27</v>
      </c>
      <c r="E2" s="56" t="s">
        <v>3</v>
      </c>
      <c r="F2" s="56" t="s">
        <v>28</v>
      </c>
    </row>
    <row r="3" spans="1:6">
      <c r="A3" s="59">
        <v>1</v>
      </c>
      <c r="B3" s="59" t="s">
        <v>30</v>
      </c>
      <c r="C3" s="59">
        <v>6</v>
      </c>
      <c r="D3" s="59" t="s">
        <v>31</v>
      </c>
      <c r="E3" s="59"/>
      <c r="F3" s="59"/>
    </row>
    <row r="4" spans="1:6">
      <c r="A4" s="59">
        <v>2</v>
      </c>
      <c r="B4" s="59" t="s">
        <v>76</v>
      </c>
      <c r="C4" s="59">
        <v>6</v>
      </c>
      <c r="D4" s="59" t="s">
        <v>31</v>
      </c>
      <c r="E4" s="59"/>
      <c r="F4" s="59"/>
    </row>
    <row r="5" spans="1:6">
      <c r="A5" s="59"/>
      <c r="B5" s="59"/>
      <c r="C5" s="59"/>
      <c r="D5" s="59"/>
      <c r="E5" s="59"/>
      <c r="F5" s="59"/>
    </row>
    <row r="6" spans="1:6">
      <c r="A6" s="59"/>
      <c r="B6" s="59"/>
      <c r="C6" s="59"/>
      <c r="D6" s="59"/>
      <c r="E6" s="59"/>
      <c r="F6" s="59"/>
    </row>
    <row r="7" spans="1:6">
      <c r="A7" s="59"/>
      <c r="B7" s="59"/>
      <c r="C7" s="59"/>
      <c r="D7" s="59"/>
      <c r="E7" s="59"/>
      <c r="F7" s="59"/>
    </row>
    <row r="8" spans="1:6">
      <c r="A8" s="59"/>
      <c r="B8" s="59"/>
      <c r="C8" s="59"/>
      <c r="D8" s="59"/>
      <c r="E8" s="59"/>
      <c r="F8" s="59"/>
    </row>
    <row r="9" spans="1:6">
      <c r="A9" s="59"/>
      <c r="B9" s="59"/>
      <c r="C9" s="59"/>
      <c r="D9" s="59"/>
      <c r="E9" s="59"/>
      <c r="F9" s="59"/>
    </row>
    <row r="10" spans="1:6">
      <c r="A10" s="59"/>
      <c r="B10" s="59"/>
      <c r="C10" s="59"/>
      <c r="D10" s="59"/>
      <c r="E10" s="59"/>
      <c r="F10" s="59"/>
    </row>
    <row r="11" spans="1:6">
      <c r="A11" s="59"/>
      <c r="B11" s="59"/>
      <c r="C11" s="59"/>
      <c r="D11" s="59"/>
      <c r="E11" s="59"/>
      <c r="F11" s="59"/>
    </row>
    <row r="12" spans="1:6">
      <c r="A12" s="59"/>
      <c r="B12" s="59"/>
      <c r="C12" s="59"/>
      <c r="D12" s="59"/>
      <c r="E12" s="59"/>
      <c r="F12" s="59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30" workbookViewId="0">
      <selection activeCell="B49" sqref="B49"/>
    </sheetView>
  </sheetViews>
  <sheetFormatPr defaultRowHeight="15"/>
  <cols>
    <col min="2" max="2" width="60" customWidth="1"/>
  </cols>
  <sheetData>
    <row r="1" spans="1:9">
      <c r="A1" s="68" t="s">
        <v>33</v>
      </c>
      <c r="B1" s="69"/>
      <c r="C1" s="69"/>
      <c r="D1" s="69"/>
      <c r="E1" s="69"/>
      <c r="F1" s="69"/>
    </row>
    <row r="2" spans="1:9">
      <c r="A2" s="61" t="s">
        <v>25</v>
      </c>
      <c r="B2" s="60" t="s">
        <v>29</v>
      </c>
      <c r="C2" s="62" t="s">
        <v>26</v>
      </c>
      <c r="D2" s="63" t="s">
        <v>27</v>
      </c>
      <c r="E2" s="62" t="s">
        <v>3</v>
      </c>
      <c r="F2" s="62" t="s">
        <v>28</v>
      </c>
      <c r="I2" t="s">
        <v>32</v>
      </c>
    </row>
    <row r="3" spans="1:9">
      <c r="A3" s="73">
        <v>1</v>
      </c>
      <c r="B3" s="58" t="s">
        <v>43</v>
      </c>
      <c r="C3" s="59">
        <f>'SFT Calculator'!F15</f>
        <v>682.73</v>
      </c>
      <c r="D3" s="59" t="s">
        <v>34</v>
      </c>
      <c r="E3" s="59"/>
      <c r="F3" s="59"/>
    </row>
    <row r="4" spans="1:9" ht="30">
      <c r="A4" s="73">
        <v>2</v>
      </c>
      <c r="B4" s="58" t="s">
        <v>44</v>
      </c>
      <c r="C4" s="59">
        <f>'SFT Calculator'!F26+'SFT Calculator'!F30</f>
        <v>1001.16</v>
      </c>
      <c r="D4" s="59" t="s">
        <v>34</v>
      </c>
      <c r="E4" s="59"/>
      <c r="F4" s="59"/>
    </row>
    <row r="5" spans="1:9">
      <c r="A5" s="73">
        <v>3</v>
      </c>
      <c r="B5" s="58" t="s">
        <v>47</v>
      </c>
      <c r="C5" s="59"/>
      <c r="D5" s="59"/>
      <c r="E5" s="59"/>
      <c r="F5" s="59"/>
    </row>
    <row r="6" spans="1:9">
      <c r="A6" s="73">
        <v>4</v>
      </c>
      <c r="B6" s="71" t="s">
        <v>45</v>
      </c>
      <c r="C6" s="59"/>
      <c r="D6" s="59"/>
      <c r="E6" s="59"/>
      <c r="F6" s="59"/>
    </row>
    <row r="7" spans="1:9" ht="60">
      <c r="A7" s="73">
        <v>5</v>
      </c>
      <c r="B7" s="71" t="s">
        <v>56</v>
      </c>
      <c r="C7" s="59">
        <f>'SFT Calculator'!F41</f>
        <v>777.15</v>
      </c>
      <c r="D7" s="59" t="s">
        <v>34</v>
      </c>
      <c r="E7" s="59"/>
      <c r="F7" s="59"/>
    </row>
    <row r="8" spans="1:9" ht="60">
      <c r="A8" s="73">
        <v>6</v>
      </c>
      <c r="B8" s="71" t="s">
        <v>55</v>
      </c>
      <c r="C8" s="59">
        <f>'SFT Calculator'!F48</f>
        <v>49.5</v>
      </c>
      <c r="D8" s="59" t="s">
        <v>34</v>
      </c>
      <c r="E8" s="59"/>
      <c r="F8" s="59"/>
    </row>
    <row r="9" spans="1:9" ht="30">
      <c r="A9" s="73">
        <v>7</v>
      </c>
      <c r="B9" s="58" t="s">
        <v>57</v>
      </c>
      <c r="C9" s="59">
        <v>6</v>
      </c>
      <c r="D9" s="59" t="s">
        <v>58</v>
      </c>
      <c r="E9" s="59"/>
      <c r="F9" s="59"/>
    </row>
    <row r="10" spans="1:9" ht="45">
      <c r="A10" s="73">
        <v>8</v>
      </c>
      <c r="B10" s="58" t="s">
        <v>61</v>
      </c>
      <c r="C10" s="59">
        <f>'SFT Calculator'!F55</f>
        <v>205.6</v>
      </c>
      <c r="D10" s="59" t="s">
        <v>34</v>
      </c>
      <c r="E10" s="59"/>
      <c r="F10" s="59"/>
    </row>
    <row r="11" spans="1:9" ht="45">
      <c r="A11" s="73">
        <v>9</v>
      </c>
      <c r="B11" s="58" t="s">
        <v>63</v>
      </c>
      <c r="C11" s="59">
        <f>'SFT Calculator'!F62</f>
        <v>141.5</v>
      </c>
      <c r="D11" s="59" t="s">
        <v>34</v>
      </c>
      <c r="E11" s="59"/>
      <c r="F11" s="59"/>
    </row>
    <row r="12" spans="1:9" ht="30">
      <c r="A12" s="73">
        <v>10</v>
      </c>
      <c r="B12" s="58" t="s">
        <v>67</v>
      </c>
      <c r="C12" s="59">
        <f>'SFT Calculator'!F75</f>
        <v>64.400000000000006</v>
      </c>
      <c r="D12" s="59" t="s">
        <v>34</v>
      </c>
      <c r="E12" s="59"/>
      <c r="F12" s="59"/>
    </row>
    <row r="13" spans="1:9" ht="30">
      <c r="A13" s="73">
        <v>11</v>
      </c>
      <c r="B13" s="71" t="s">
        <v>71</v>
      </c>
      <c r="C13" s="59">
        <f>28.6*1.5</f>
        <v>42.900000000000006</v>
      </c>
      <c r="D13" s="59" t="s">
        <v>72</v>
      </c>
      <c r="E13" s="59"/>
      <c r="F13" s="59"/>
    </row>
    <row r="14" spans="1:9" ht="30">
      <c r="A14" s="73">
        <v>12</v>
      </c>
      <c r="B14" s="71" t="s">
        <v>75</v>
      </c>
      <c r="C14" s="59">
        <f>10*5</f>
        <v>50</v>
      </c>
      <c r="D14" s="59"/>
      <c r="E14" s="59"/>
      <c r="F14" s="59"/>
    </row>
    <row r="15" spans="1:9">
      <c r="A15" s="73">
        <v>13</v>
      </c>
      <c r="B15" s="59" t="s">
        <v>62</v>
      </c>
      <c r="C15" s="59">
        <v>16</v>
      </c>
      <c r="D15" s="59" t="s">
        <v>31</v>
      </c>
      <c r="E15" s="59"/>
      <c r="F15" s="59"/>
    </row>
    <row r="16" spans="1:9">
      <c r="A16" s="73">
        <v>14</v>
      </c>
      <c r="B16" s="59" t="s">
        <v>59</v>
      </c>
      <c r="C16" s="59">
        <v>2</v>
      </c>
      <c r="D16" s="59" t="s">
        <v>58</v>
      </c>
      <c r="E16" s="59"/>
      <c r="F16" s="59"/>
    </row>
    <row r="17" spans="1:6">
      <c r="A17" s="73">
        <v>15</v>
      </c>
      <c r="B17" s="72" t="s">
        <v>68</v>
      </c>
      <c r="C17" s="59">
        <v>32</v>
      </c>
      <c r="D17" s="59" t="s">
        <v>58</v>
      </c>
      <c r="E17" s="59"/>
      <c r="F17" s="59"/>
    </row>
    <row r="18" spans="1:6">
      <c r="A18" s="73">
        <v>16</v>
      </c>
      <c r="B18" s="72" t="s">
        <v>69</v>
      </c>
      <c r="C18" s="59">
        <v>22</v>
      </c>
      <c r="D18" s="59" t="s">
        <v>58</v>
      </c>
      <c r="E18" s="59"/>
      <c r="F18" s="59"/>
    </row>
    <row r="19" spans="1:6">
      <c r="A19" s="73">
        <v>17</v>
      </c>
      <c r="B19" s="72" t="s">
        <v>70</v>
      </c>
      <c r="C19" s="59">
        <v>1</v>
      </c>
      <c r="D19" s="59" t="s">
        <v>58</v>
      </c>
      <c r="E19" s="59"/>
      <c r="F19" s="59"/>
    </row>
    <row r="20" spans="1:6" ht="30">
      <c r="A20" s="73">
        <v>18</v>
      </c>
      <c r="B20" s="58" t="s">
        <v>60</v>
      </c>
      <c r="C20" s="59">
        <v>1</v>
      </c>
      <c r="D20" s="59" t="s">
        <v>58</v>
      </c>
      <c r="E20" s="59"/>
      <c r="F20" s="59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B11" sqref="B11"/>
    </sheetView>
  </sheetViews>
  <sheetFormatPr defaultRowHeight="15"/>
  <cols>
    <col min="2" max="2" width="57.7109375" customWidth="1"/>
  </cols>
  <sheetData>
    <row r="1" spans="1:10">
      <c r="A1" s="68" t="s">
        <v>33</v>
      </c>
      <c r="B1" s="69"/>
      <c r="C1" s="69"/>
      <c r="D1" s="69"/>
      <c r="E1" s="69"/>
      <c r="F1" s="69"/>
    </row>
    <row r="2" spans="1:10">
      <c r="A2" s="61" t="s">
        <v>25</v>
      </c>
      <c r="B2" s="60" t="s">
        <v>29</v>
      </c>
      <c r="C2" s="62" t="s">
        <v>26</v>
      </c>
      <c r="D2" s="63" t="s">
        <v>27</v>
      </c>
      <c r="E2" s="62" t="s">
        <v>3</v>
      </c>
      <c r="F2" s="62" t="s">
        <v>28</v>
      </c>
    </row>
    <row r="3" spans="1:10">
      <c r="A3" s="73">
        <v>1</v>
      </c>
      <c r="B3" s="59" t="s">
        <v>64</v>
      </c>
      <c r="C3" s="59">
        <f>28.6*48.8</f>
        <v>1395.68</v>
      </c>
      <c r="D3" s="59" t="s">
        <v>65</v>
      </c>
      <c r="E3" s="59"/>
      <c r="F3" s="59"/>
      <c r="J3">
        <v>28.6</v>
      </c>
    </row>
    <row r="4" spans="1:10" ht="30">
      <c r="A4" s="73">
        <v>2</v>
      </c>
      <c r="B4" s="71" t="s">
        <v>74</v>
      </c>
      <c r="C4" s="59">
        <f>'SFT Calculator'!F83</f>
        <v>582.72</v>
      </c>
      <c r="D4" s="59"/>
      <c r="E4" s="59"/>
      <c r="F4" s="59"/>
      <c r="J4">
        <v>48.8</v>
      </c>
    </row>
    <row r="5" spans="1:10" ht="30">
      <c r="A5" s="73">
        <v>3</v>
      </c>
      <c r="B5" s="71" t="s">
        <v>78</v>
      </c>
      <c r="C5" s="59">
        <f>'SFT Calculator'!F84</f>
        <v>812</v>
      </c>
      <c r="D5" s="59"/>
      <c r="E5" s="59"/>
      <c r="F5" s="59"/>
    </row>
    <row r="6" spans="1:10" ht="75">
      <c r="A6" s="73">
        <v>4</v>
      </c>
      <c r="B6" s="71" t="s">
        <v>73</v>
      </c>
      <c r="C6" s="59">
        <f>'SFT Calculator'!F94</f>
        <v>2027.5400000000004</v>
      </c>
      <c r="D6" s="59"/>
      <c r="E6" s="59"/>
      <c r="F6" s="59"/>
    </row>
    <row r="7" spans="1:10">
      <c r="A7" s="59"/>
      <c r="B7" s="59"/>
      <c r="C7" s="59"/>
      <c r="D7" s="59"/>
      <c r="E7" s="59"/>
      <c r="F7" s="59"/>
    </row>
    <row r="8" spans="1:10">
      <c r="A8" s="59"/>
      <c r="B8" s="59"/>
      <c r="C8" s="59"/>
      <c r="D8" s="59"/>
      <c r="E8" s="59"/>
      <c r="F8" s="59"/>
    </row>
    <row r="9" spans="1:10">
      <c r="A9" s="59"/>
      <c r="B9" s="59"/>
      <c r="C9" s="59"/>
      <c r="D9" s="59"/>
      <c r="E9" s="59"/>
      <c r="F9" s="59"/>
    </row>
    <row r="10" spans="1:10">
      <c r="A10" s="59"/>
      <c r="B10" s="59"/>
      <c r="C10" s="59"/>
      <c r="D10" s="59"/>
      <c r="E10" s="59"/>
      <c r="F10" s="59"/>
    </row>
    <row r="11" spans="1:10">
      <c r="A11" s="59"/>
      <c r="C11" s="59"/>
      <c r="D11" s="59"/>
      <c r="E11" s="59"/>
      <c r="F11" s="59"/>
    </row>
    <row r="12" spans="1:10">
      <c r="A12" s="59"/>
      <c r="B12" s="59"/>
      <c r="C12" s="59"/>
      <c r="D12" s="59"/>
      <c r="E12" s="59"/>
      <c r="F12" s="59"/>
    </row>
    <row r="13" spans="1:10">
      <c r="A13" s="59"/>
      <c r="B13" s="59"/>
      <c r="C13" s="59"/>
      <c r="D13" s="59"/>
      <c r="E13" s="59"/>
      <c r="F13" s="59"/>
    </row>
    <row r="14" spans="1:10">
      <c r="A14" s="59"/>
      <c r="B14" s="59"/>
      <c r="C14" s="59"/>
      <c r="D14" s="59"/>
      <c r="E14" s="59"/>
      <c r="F14" s="59"/>
    </row>
    <row r="15" spans="1:10">
      <c r="A15" s="59"/>
      <c r="B15" s="59"/>
      <c r="C15" s="59"/>
      <c r="D15" s="59"/>
      <c r="E15" s="59"/>
      <c r="F15" s="59"/>
    </row>
    <row r="16" spans="1:10">
      <c r="A16" s="59"/>
      <c r="B16" s="59"/>
      <c r="C16" s="59"/>
      <c r="D16" s="59"/>
      <c r="E16" s="59"/>
      <c r="F16" s="59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5" workbookViewId="0">
      <selection activeCell="J17" sqref="J17"/>
    </sheetView>
  </sheetViews>
  <sheetFormatPr defaultRowHeight="15"/>
  <cols>
    <col min="2" max="2" width="63" customWidth="1"/>
  </cols>
  <sheetData>
    <row r="1" spans="1:6">
      <c r="A1" s="68" t="s">
        <v>33</v>
      </c>
      <c r="B1" s="69"/>
      <c r="C1" s="69"/>
      <c r="D1" s="69"/>
      <c r="E1" s="69"/>
      <c r="F1" s="69"/>
    </row>
    <row r="2" spans="1:6" ht="30">
      <c r="A2" s="61" t="s">
        <v>25</v>
      </c>
      <c r="B2" s="60" t="s">
        <v>29</v>
      </c>
      <c r="C2" s="62" t="s">
        <v>26</v>
      </c>
      <c r="D2" s="63" t="s">
        <v>27</v>
      </c>
      <c r="E2" s="62" t="s">
        <v>3</v>
      </c>
      <c r="F2" s="62" t="s">
        <v>28</v>
      </c>
    </row>
    <row r="3" spans="1:6">
      <c r="A3" s="59">
        <v>1</v>
      </c>
      <c r="B3" s="59" t="s">
        <v>84</v>
      </c>
      <c r="C3" s="59"/>
      <c r="D3" s="59"/>
      <c r="E3" s="59"/>
      <c r="F3" s="59"/>
    </row>
    <row r="4" spans="1:6" ht="30">
      <c r="A4" s="59"/>
      <c r="B4" s="58" t="s">
        <v>85</v>
      </c>
      <c r="C4" s="59"/>
      <c r="D4" s="59"/>
      <c r="E4" s="59"/>
      <c r="F4" s="59"/>
    </row>
    <row r="5" spans="1:6">
      <c r="A5" s="59"/>
      <c r="B5" s="59"/>
      <c r="C5" s="59"/>
      <c r="D5" s="59"/>
      <c r="E5" s="59"/>
      <c r="F5" s="59"/>
    </row>
    <row r="6" spans="1:6">
      <c r="A6" s="59">
        <v>2</v>
      </c>
      <c r="B6" s="59" t="s">
        <v>86</v>
      </c>
      <c r="C6" s="59"/>
      <c r="D6" s="59"/>
      <c r="E6" s="59"/>
      <c r="F6" s="59"/>
    </row>
    <row r="7" spans="1:6" ht="30">
      <c r="A7" s="59"/>
      <c r="B7" s="58" t="s">
        <v>87</v>
      </c>
      <c r="C7" s="59"/>
      <c r="D7" s="59"/>
      <c r="E7" s="59"/>
      <c r="F7" s="59"/>
    </row>
    <row r="8" spans="1:6">
      <c r="A8" s="59"/>
      <c r="B8" s="59"/>
      <c r="C8" s="59"/>
      <c r="D8" s="59"/>
      <c r="E8" s="59"/>
      <c r="F8" s="59"/>
    </row>
    <row r="9" spans="1:6">
      <c r="A9" s="59">
        <v>3</v>
      </c>
      <c r="B9" s="59" t="s">
        <v>88</v>
      </c>
      <c r="C9" s="59"/>
      <c r="D9" s="59"/>
      <c r="E9" s="59"/>
      <c r="F9" s="59"/>
    </row>
    <row r="10" spans="1:6">
      <c r="A10" s="59"/>
      <c r="B10" s="59"/>
      <c r="C10" s="59"/>
      <c r="D10" s="59"/>
      <c r="E10" s="59"/>
      <c r="F10" s="59"/>
    </row>
    <row r="11" spans="1:6">
      <c r="A11" s="59"/>
      <c r="B11" s="59"/>
      <c r="C11" s="59"/>
      <c r="D11" s="59"/>
      <c r="E11" s="59"/>
      <c r="F11" s="59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6" workbookViewId="0">
      <selection sqref="A1:F1"/>
    </sheetView>
  </sheetViews>
  <sheetFormatPr defaultRowHeight="15"/>
  <cols>
    <col min="2" max="2" width="61.42578125" customWidth="1"/>
  </cols>
  <sheetData>
    <row r="1" spans="1:6">
      <c r="A1" s="68" t="s">
        <v>33</v>
      </c>
      <c r="B1" s="69"/>
      <c r="C1" s="69"/>
      <c r="D1" s="69"/>
      <c r="E1" s="69"/>
      <c r="F1" s="69"/>
    </row>
    <row r="2" spans="1:6" ht="30">
      <c r="A2" s="61" t="s">
        <v>25</v>
      </c>
      <c r="B2" s="60" t="s">
        <v>29</v>
      </c>
      <c r="C2" s="62" t="s">
        <v>26</v>
      </c>
      <c r="D2" s="63" t="s">
        <v>27</v>
      </c>
      <c r="E2" s="62" t="s">
        <v>3</v>
      </c>
      <c r="F2" s="62" t="s">
        <v>28</v>
      </c>
    </row>
    <row r="3" spans="1:6">
      <c r="A3" s="59"/>
      <c r="B3" s="59"/>
      <c r="C3" s="59"/>
      <c r="D3" s="59"/>
      <c r="E3" s="59"/>
      <c r="F3" s="59"/>
    </row>
    <row r="4" spans="1:6" ht="30">
      <c r="A4" s="59"/>
      <c r="B4" s="71" t="s">
        <v>90</v>
      </c>
      <c r="C4" s="59"/>
      <c r="D4" s="59"/>
      <c r="E4" s="59"/>
      <c r="F4" s="59"/>
    </row>
    <row r="5" spans="1:6">
      <c r="A5" s="59"/>
      <c r="B5" s="59" t="s">
        <v>91</v>
      </c>
      <c r="C5" s="59"/>
      <c r="D5" s="59"/>
      <c r="E5" s="59"/>
      <c r="F5" s="59"/>
    </row>
    <row r="6" spans="1:6" ht="30">
      <c r="A6" s="59"/>
      <c r="B6" s="58" t="s">
        <v>94</v>
      </c>
      <c r="C6" s="59">
        <f>6*3</f>
        <v>18</v>
      </c>
      <c r="D6" s="59"/>
      <c r="E6" s="59"/>
      <c r="F6" s="59"/>
    </row>
    <row r="7" spans="1:6" ht="30">
      <c r="A7" s="59"/>
      <c r="B7" s="58" t="s">
        <v>95</v>
      </c>
      <c r="C7" s="59">
        <v>4</v>
      </c>
      <c r="D7" s="59"/>
      <c r="E7" s="59"/>
      <c r="F7" s="59"/>
    </row>
    <row r="8" spans="1:6" ht="30">
      <c r="A8" s="59"/>
      <c r="B8" s="58" t="s">
        <v>92</v>
      </c>
      <c r="C8" s="59">
        <v>16</v>
      </c>
      <c r="D8" s="59"/>
      <c r="E8" s="59"/>
      <c r="F8" s="59"/>
    </row>
    <row r="9" spans="1:6">
      <c r="A9" s="59"/>
      <c r="B9" s="59" t="s">
        <v>93</v>
      </c>
      <c r="C9" s="59">
        <v>4</v>
      </c>
      <c r="D9" s="59"/>
      <c r="E9" s="59"/>
      <c r="F9" s="59"/>
    </row>
    <row r="10" spans="1:6">
      <c r="A10" s="59"/>
      <c r="B10" s="59" t="s">
        <v>96</v>
      </c>
      <c r="C10" s="59">
        <v>8</v>
      </c>
      <c r="D10" s="59"/>
      <c r="E10" s="59"/>
      <c r="F10" s="59"/>
    </row>
    <row r="11" spans="1:6" ht="30">
      <c r="A11" s="59"/>
      <c r="B11" s="58" t="s">
        <v>97</v>
      </c>
      <c r="C11" s="59"/>
      <c r="D11" s="59"/>
      <c r="E11" s="59"/>
      <c r="F11" s="59"/>
    </row>
    <row r="12" spans="1:6">
      <c r="A12" s="59"/>
      <c r="B12" s="59" t="s">
        <v>98</v>
      </c>
      <c r="C12" s="59"/>
      <c r="D12" s="59"/>
      <c r="E12" s="59"/>
      <c r="F12" s="59"/>
    </row>
    <row r="13" spans="1:6">
      <c r="A13" s="59"/>
      <c r="B13" s="59" t="s">
        <v>99</v>
      </c>
      <c r="C13" s="59"/>
      <c r="D13" s="59"/>
      <c r="E13" s="59"/>
      <c r="F13" s="59"/>
    </row>
    <row r="14" spans="1:6">
      <c r="A14" s="59"/>
      <c r="B14" s="59" t="s">
        <v>100</v>
      </c>
      <c r="C14" s="59"/>
      <c r="D14" s="59"/>
      <c r="E14" s="59"/>
      <c r="F14" s="59"/>
    </row>
    <row r="15" spans="1:6">
      <c r="A15" s="59"/>
      <c r="B15" s="59"/>
      <c r="C15" s="59"/>
      <c r="D15" s="59"/>
      <c r="E15" s="59"/>
      <c r="F15" s="59"/>
    </row>
    <row r="16" spans="1:6">
      <c r="A16" s="59"/>
      <c r="B16" s="59"/>
      <c r="C16" s="59"/>
      <c r="D16" s="59"/>
      <c r="E16" s="59"/>
      <c r="F16" s="59"/>
    </row>
    <row r="17" spans="1:6">
      <c r="A17" s="59"/>
      <c r="B17" s="59"/>
      <c r="C17" s="59"/>
      <c r="D17" s="59"/>
      <c r="E17" s="59"/>
      <c r="F17" s="59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L94"/>
  <sheetViews>
    <sheetView workbookViewId="0">
      <pane xSplit="2" ySplit="2" topLeftCell="C86" activePane="bottomRight" state="frozen"/>
      <selection pane="topRight" activeCell="C1" sqref="C1"/>
      <selection pane="bottomLeft" activeCell="A3" sqref="A3"/>
      <selection pane="bottomRight" activeCell="H99" sqref="H99"/>
    </sheetView>
  </sheetViews>
  <sheetFormatPr defaultRowHeight="15"/>
  <cols>
    <col min="2" max="2" width="51.5703125" customWidth="1"/>
  </cols>
  <sheetData>
    <row r="2" spans="2:6">
      <c r="B2" s="70" t="s">
        <v>35</v>
      </c>
      <c r="C2" t="s">
        <v>38</v>
      </c>
      <c r="D2" t="s">
        <v>37</v>
      </c>
      <c r="E2" t="s">
        <v>41</v>
      </c>
    </row>
    <row r="3" spans="2:6">
      <c r="B3" t="s">
        <v>36</v>
      </c>
      <c r="C3">
        <v>3</v>
      </c>
      <c r="D3">
        <v>8</v>
      </c>
      <c r="F3">
        <f>C3*D3</f>
        <v>24</v>
      </c>
    </row>
    <row r="4" spans="2:6">
      <c r="C4">
        <v>3</v>
      </c>
      <c r="D4">
        <v>8</v>
      </c>
      <c r="F4">
        <f t="shared" ref="F4:F14" si="0">C4*D4</f>
        <v>24</v>
      </c>
    </row>
    <row r="5" spans="2:6">
      <c r="C5">
        <v>6</v>
      </c>
      <c r="D5">
        <v>9.9</v>
      </c>
      <c r="F5">
        <f t="shared" si="0"/>
        <v>59.400000000000006</v>
      </c>
    </row>
    <row r="6" spans="2:6">
      <c r="C6">
        <v>6</v>
      </c>
      <c r="D6">
        <v>9.9</v>
      </c>
      <c r="F6">
        <f t="shared" si="0"/>
        <v>59.400000000000006</v>
      </c>
    </row>
    <row r="7" spans="2:6">
      <c r="C7">
        <v>6.2</v>
      </c>
      <c r="D7">
        <v>9.9</v>
      </c>
      <c r="F7">
        <f t="shared" si="0"/>
        <v>61.38</v>
      </c>
    </row>
    <row r="8" spans="2:6">
      <c r="C8">
        <v>6</v>
      </c>
      <c r="D8">
        <v>9.9</v>
      </c>
      <c r="F8">
        <f t="shared" si="0"/>
        <v>59.400000000000006</v>
      </c>
    </row>
    <row r="9" spans="2:6">
      <c r="C9">
        <v>6</v>
      </c>
      <c r="D9">
        <v>9.9</v>
      </c>
      <c r="F9">
        <f t="shared" si="0"/>
        <v>59.400000000000006</v>
      </c>
    </row>
    <row r="10" spans="2:6">
      <c r="C10">
        <v>6</v>
      </c>
      <c r="D10">
        <v>9.9</v>
      </c>
      <c r="F10">
        <f t="shared" si="0"/>
        <v>59.400000000000006</v>
      </c>
    </row>
    <row r="11" spans="2:6">
      <c r="C11">
        <v>6</v>
      </c>
      <c r="D11">
        <v>9.9</v>
      </c>
      <c r="F11">
        <f t="shared" si="0"/>
        <v>59.400000000000006</v>
      </c>
    </row>
    <row r="12" spans="2:6">
      <c r="C12">
        <v>12</v>
      </c>
      <c r="D12">
        <v>7</v>
      </c>
      <c r="F12">
        <f t="shared" si="0"/>
        <v>84</v>
      </c>
    </row>
    <row r="13" spans="2:6">
      <c r="C13">
        <v>10.5</v>
      </c>
      <c r="D13">
        <v>9.9</v>
      </c>
      <c r="F13">
        <f t="shared" si="0"/>
        <v>103.95</v>
      </c>
    </row>
    <row r="14" spans="2:6">
      <c r="C14">
        <v>5</v>
      </c>
      <c r="D14">
        <v>5.8</v>
      </c>
      <c r="F14">
        <f t="shared" si="0"/>
        <v>29</v>
      </c>
    </row>
    <row r="15" spans="2:6">
      <c r="F15" s="70">
        <f>SUM(F3:F14)</f>
        <v>682.73</v>
      </c>
    </row>
    <row r="17" spans="2:6">
      <c r="B17" t="s">
        <v>39</v>
      </c>
      <c r="C17">
        <v>4.4000000000000004</v>
      </c>
      <c r="D17">
        <v>3.2</v>
      </c>
      <c r="F17">
        <f>C17*D17</f>
        <v>14.080000000000002</v>
      </c>
    </row>
    <row r="18" spans="2:6">
      <c r="C18">
        <v>6</v>
      </c>
      <c r="D18">
        <v>4.5999999999999996</v>
      </c>
      <c r="E18">
        <v>19</v>
      </c>
      <c r="F18">
        <f>C18*D18*E18</f>
        <v>524.4</v>
      </c>
    </row>
    <row r="19" spans="2:6">
      <c r="C19">
        <v>6</v>
      </c>
      <c r="D19">
        <v>9.9</v>
      </c>
      <c r="F19">
        <f>C19*D19</f>
        <v>59.400000000000006</v>
      </c>
    </row>
    <row r="20" spans="2:6">
      <c r="C20">
        <v>3.6</v>
      </c>
      <c r="D20">
        <v>9</v>
      </c>
      <c r="F20">
        <f t="shared" ref="F20:F25" si="1">C20*D20</f>
        <v>32.4</v>
      </c>
    </row>
    <row r="21" spans="2:6">
      <c r="C21">
        <v>3.6</v>
      </c>
      <c r="D21">
        <v>9</v>
      </c>
      <c r="F21">
        <f t="shared" si="1"/>
        <v>32.4</v>
      </c>
    </row>
    <row r="22" spans="2:6">
      <c r="C22">
        <v>3.6</v>
      </c>
      <c r="D22">
        <v>9</v>
      </c>
      <c r="F22">
        <f t="shared" si="1"/>
        <v>32.4</v>
      </c>
    </row>
    <row r="23" spans="2:6">
      <c r="C23">
        <v>12</v>
      </c>
      <c r="D23">
        <v>3</v>
      </c>
      <c r="F23">
        <f t="shared" si="1"/>
        <v>36</v>
      </c>
    </row>
    <row r="24" spans="2:6">
      <c r="C24">
        <v>1.2</v>
      </c>
      <c r="D24">
        <v>9.9</v>
      </c>
      <c r="F24">
        <f t="shared" si="1"/>
        <v>11.88</v>
      </c>
    </row>
    <row r="25" spans="2:6">
      <c r="C25">
        <v>9</v>
      </c>
      <c r="D25">
        <v>2</v>
      </c>
      <c r="F25">
        <f t="shared" si="1"/>
        <v>18</v>
      </c>
    </row>
    <row r="26" spans="2:6">
      <c r="F26" s="70">
        <f>SUM(F17:F25)</f>
        <v>760.95999999999992</v>
      </c>
    </row>
    <row r="28" spans="2:6">
      <c r="B28" t="s">
        <v>40</v>
      </c>
      <c r="C28">
        <v>22</v>
      </c>
      <c r="D28">
        <v>9.9</v>
      </c>
      <c r="E28">
        <v>1</v>
      </c>
      <c r="F28">
        <f>C28*D28*E28</f>
        <v>217.8</v>
      </c>
    </row>
    <row r="29" spans="2:6">
      <c r="B29" t="s">
        <v>42</v>
      </c>
      <c r="C29">
        <v>14</v>
      </c>
      <c r="D29">
        <v>1</v>
      </c>
      <c r="E29">
        <v>1.6</v>
      </c>
      <c r="F29">
        <f>C29*D29*E29</f>
        <v>22.400000000000002</v>
      </c>
    </row>
    <row r="30" spans="2:6">
      <c r="F30" s="70">
        <f>SUM(F28:F29)</f>
        <v>240.20000000000002</v>
      </c>
    </row>
    <row r="33" spans="2:6">
      <c r="B33" s="70" t="s">
        <v>46</v>
      </c>
      <c r="C33">
        <v>6.5</v>
      </c>
      <c r="D33">
        <v>9.9</v>
      </c>
      <c r="F33">
        <f>D33*C33</f>
        <v>64.350000000000009</v>
      </c>
    </row>
    <row r="34" spans="2:6">
      <c r="C34">
        <v>11.6</v>
      </c>
      <c r="D34">
        <v>9.9</v>
      </c>
      <c r="F34">
        <f t="shared" ref="F34:F40" si="2">D34*C34</f>
        <v>114.84</v>
      </c>
    </row>
    <row r="35" spans="2:6">
      <c r="C35">
        <v>3.4</v>
      </c>
      <c r="D35">
        <v>9.9</v>
      </c>
      <c r="F35">
        <f t="shared" si="2"/>
        <v>33.660000000000004</v>
      </c>
    </row>
    <row r="36" spans="2:6">
      <c r="C36">
        <v>8.1999999999999993</v>
      </c>
      <c r="D36">
        <v>9.9</v>
      </c>
      <c r="F36">
        <f t="shared" si="2"/>
        <v>81.179999999999993</v>
      </c>
    </row>
    <row r="37" spans="2:6">
      <c r="C37">
        <v>11.6</v>
      </c>
      <c r="D37">
        <v>9.9</v>
      </c>
      <c r="F37">
        <f t="shared" si="2"/>
        <v>114.84</v>
      </c>
    </row>
    <row r="38" spans="2:6">
      <c r="C38">
        <v>4</v>
      </c>
      <c r="D38">
        <v>9.9</v>
      </c>
      <c r="F38">
        <f t="shared" si="2"/>
        <v>39.6</v>
      </c>
    </row>
    <row r="39" spans="2:6">
      <c r="C39">
        <v>23.6</v>
      </c>
      <c r="D39">
        <v>9.9</v>
      </c>
      <c r="F39">
        <f t="shared" si="2"/>
        <v>233.64000000000001</v>
      </c>
    </row>
    <row r="40" spans="2:6">
      <c r="C40">
        <v>9.6</v>
      </c>
      <c r="D40">
        <v>9.9</v>
      </c>
      <c r="F40">
        <f t="shared" si="2"/>
        <v>95.04</v>
      </c>
    </row>
    <row r="41" spans="2:6">
      <c r="F41" s="70">
        <f>SUM(F33:F40)</f>
        <v>777.15</v>
      </c>
    </row>
    <row r="43" spans="2:6">
      <c r="B43" t="s">
        <v>48</v>
      </c>
      <c r="C43">
        <v>1</v>
      </c>
      <c r="D43">
        <v>9.9</v>
      </c>
      <c r="F43">
        <f>D43*C43</f>
        <v>9.9</v>
      </c>
    </row>
    <row r="44" spans="2:6">
      <c r="C44">
        <v>1</v>
      </c>
      <c r="D44">
        <v>9.9</v>
      </c>
      <c r="F44">
        <f t="shared" ref="F44:F47" si="3">D44*C44</f>
        <v>9.9</v>
      </c>
    </row>
    <row r="45" spans="2:6">
      <c r="C45">
        <v>1</v>
      </c>
      <c r="D45">
        <v>9.9</v>
      </c>
      <c r="F45">
        <f t="shared" si="3"/>
        <v>9.9</v>
      </c>
    </row>
    <row r="46" spans="2:6">
      <c r="C46">
        <v>1</v>
      </c>
      <c r="D46">
        <v>9.9</v>
      </c>
      <c r="F46">
        <f t="shared" si="3"/>
        <v>9.9</v>
      </c>
    </row>
    <row r="47" spans="2:6">
      <c r="C47">
        <v>1</v>
      </c>
      <c r="D47">
        <v>9.9</v>
      </c>
      <c r="F47">
        <f t="shared" si="3"/>
        <v>9.9</v>
      </c>
    </row>
    <row r="48" spans="2:6">
      <c r="F48" s="70">
        <f>SUM(F43:F47)</f>
        <v>49.5</v>
      </c>
    </row>
    <row r="50" spans="2:12">
      <c r="B50" t="s">
        <v>49</v>
      </c>
      <c r="C50">
        <v>13.6</v>
      </c>
      <c r="E50">
        <v>2</v>
      </c>
      <c r="F50">
        <f>C50*E50</f>
        <v>27.2</v>
      </c>
    </row>
    <row r="51" spans="2:12">
      <c r="C51">
        <v>13.6</v>
      </c>
      <c r="E51">
        <v>4</v>
      </c>
      <c r="F51">
        <f t="shared" ref="F51:F54" si="4">C51*E51</f>
        <v>54.4</v>
      </c>
    </row>
    <row r="52" spans="2:12">
      <c r="C52">
        <v>13.6</v>
      </c>
      <c r="E52">
        <v>4</v>
      </c>
      <c r="F52">
        <f t="shared" si="4"/>
        <v>54.4</v>
      </c>
    </row>
    <row r="53" spans="2:12">
      <c r="C53">
        <v>11.6</v>
      </c>
      <c r="E53">
        <v>4</v>
      </c>
      <c r="F53">
        <f t="shared" si="4"/>
        <v>46.4</v>
      </c>
    </row>
    <row r="54" spans="2:12">
      <c r="C54">
        <v>11.6</v>
      </c>
      <c r="E54">
        <v>2</v>
      </c>
      <c r="F54" s="70">
        <f t="shared" si="4"/>
        <v>23.2</v>
      </c>
    </row>
    <row r="55" spans="2:12">
      <c r="F55" s="70">
        <f>SUM(F50:F54)</f>
        <v>205.6</v>
      </c>
    </row>
    <row r="57" spans="2:12">
      <c r="B57" t="s">
        <v>50</v>
      </c>
      <c r="C57">
        <v>9</v>
      </c>
      <c r="E57">
        <v>4</v>
      </c>
      <c r="F57">
        <f>C57*E57</f>
        <v>36</v>
      </c>
    </row>
    <row r="58" spans="2:12">
      <c r="B58" t="s">
        <v>51</v>
      </c>
      <c r="C58">
        <v>9</v>
      </c>
      <c r="E58">
        <v>4</v>
      </c>
      <c r="F58">
        <f t="shared" ref="F58:F61" si="5">C58*E58</f>
        <v>36</v>
      </c>
    </row>
    <row r="59" spans="2:12">
      <c r="B59" t="s">
        <v>52</v>
      </c>
      <c r="C59">
        <v>11.3</v>
      </c>
      <c r="E59">
        <v>4</v>
      </c>
      <c r="F59">
        <f t="shared" si="5"/>
        <v>45.2</v>
      </c>
    </row>
    <row r="60" spans="2:12">
      <c r="B60" t="s">
        <v>53</v>
      </c>
      <c r="C60">
        <v>6.6</v>
      </c>
      <c r="E60">
        <v>3</v>
      </c>
      <c r="F60">
        <f t="shared" si="5"/>
        <v>19.799999999999997</v>
      </c>
    </row>
    <row r="61" spans="2:12">
      <c r="B61" t="s">
        <v>54</v>
      </c>
      <c r="C61">
        <v>3</v>
      </c>
      <c r="E61">
        <v>1.5</v>
      </c>
      <c r="F61">
        <f t="shared" si="5"/>
        <v>4.5</v>
      </c>
    </row>
    <row r="62" spans="2:12">
      <c r="F62" s="70">
        <f>SUM(F57:F61)</f>
        <v>141.5</v>
      </c>
    </row>
    <row r="63" spans="2:12">
      <c r="L63">
        <v>48.8</v>
      </c>
    </row>
    <row r="64" spans="2:12">
      <c r="B64" t="s">
        <v>66</v>
      </c>
      <c r="L64">
        <v>28.6</v>
      </c>
    </row>
    <row r="65" spans="2:12">
      <c r="C65">
        <v>5.5</v>
      </c>
      <c r="D65">
        <v>2</v>
      </c>
      <c r="F65">
        <f>C65*D65</f>
        <v>11</v>
      </c>
      <c r="L65">
        <f>L63*L64</f>
        <v>1395.68</v>
      </c>
    </row>
    <row r="66" spans="2:12">
      <c r="C66">
        <v>6</v>
      </c>
      <c r="D66">
        <v>2</v>
      </c>
      <c r="F66">
        <f>C66*D66</f>
        <v>12</v>
      </c>
    </row>
    <row r="67" spans="2:12">
      <c r="C67">
        <v>3</v>
      </c>
      <c r="D67">
        <v>1</v>
      </c>
      <c r="F67">
        <f>C67*D67</f>
        <v>3</v>
      </c>
      <c r="L67">
        <f>L65-F83</f>
        <v>812.96</v>
      </c>
    </row>
    <row r="68" spans="2:12">
      <c r="C68">
        <v>3</v>
      </c>
      <c r="D68">
        <v>1.5</v>
      </c>
      <c r="F68">
        <f>C68*D68</f>
        <v>4.5</v>
      </c>
    </row>
    <row r="69" spans="2:12">
      <c r="C69">
        <v>3</v>
      </c>
      <c r="D69">
        <v>1.5</v>
      </c>
      <c r="F69">
        <f>C69*D69</f>
        <v>4.5</v>
      </c>
    </row>
    <row r="70" spans="2:12">
      <c r="C70">
        <v>5</v>
      </c>
      <c r="D70">
        <v>1.4</v>
      </c>
      <c r="F70">
        <f>C70*D70</f>
        <v>7</v>
      </c>
    </row>
    <row r="71" spans="2:12">
      <c r="C71">
        <v>5</v>
      </c>
      <c r="D71">
        <v>1.4</v>
      </c>
      <c r="F71">
        <f>C71*D71</f>
        <v>7</v>
      </c>
    </row>
    <row r="72" spans="2:12">
      <c r="C72">
        <v>5</v>
      </c>
      <c r="D72">
        <v>1.4</v>
      </c>
      <c r="F72">
        <f>C72*D72</f>
        <v>7</v>
      </c>
    </row>
    <row r="73" spans="2:12">
      <c r="C73">
        <v>3</v>
      </c>
      <c r="D73">
        <v>1.4</v>
      </c>
      <c r="F73">
        <f>C73*D73</f>
        <v>4.1999999999999993</v>
      </c>
    </row>
    <row r="74" spans="2:12">
      <c r="C74">
        <v>3</v>
      </c>
      <c r="D74">
        <v>1.4</v>
      </c>
      <c r="F74">
        <f>C74*D74</f>
        <v>4.1999999999999993</v>
      </c>
    </row>
    <row r="75" spans="2:12">
      <c r="F75">
        <f>SUM(F65:F74)</f>
        <v>64.400000000000006</v>
      </c>
    </row>
    <row r="78" spans="2:12">
      <c r="B78" t="s">
        <v>77</v>
      </c>
    </row>
    <row r="79" spans="2:12">
      <c r="B79" t="s">
        <v>79</v>
      </c>
      <c r="C79">
        <v>6.4</v>
      </c>
      <c r="E79">
        <v>9</v>
      </c>
      <c r="F79">
        <f>E79*C79</f>
        <v>57.6</v>
      </c>
    </row>
    <row r="80" spans="2:12">
      <c r="C80">
        <v>11.6</v>
      </c>
      <c r="E80">
        <v>10.8</v>
      </c>
      <c r="F80">
        <f>E80*C80</f>
        <v>125.28</v>
      </c>
    </row>
    <row r="81" spans="2:6">
      <c r="C81">
        <v>11.6</v>
      </c>
      <c r="E81">
        <v>10.8</v>
      </c>
      <c r="F81">
        <f>E81*C81</f>
        <v>125.28</v>
      </c>
    </row>
    <row r="82" spans="2:6">
      <c r="C82">
        <v>28.6</v>
      </c>
      <c r="E82">
        <v>9.6</v>
      </c>
      <c r="F82">
        <f>E82*C82</f>
        <v>274.56</v>
      </c>
    </row>
    <row r="83" spans="2:6">
      <c r="F83" s="70">
        <f>SUM(F79:F82)</f>
        <v>582.72</v>
      </c>
    </row>
    <row r="84" spans="2:6">
      <c r="B84" t="s">
        <v>80</v>
      </c>
      <c r="F84" s="70">
        <v>812</v>
      </c>
    </row>
    <row r="87" spans="2:6">
      <c r="B87" t="s">
        <v>81</v>
      </c>
    </row>
    <row r="88" spans="2:6">
      <c r="B88" t="s">
        <v>82</v>
      </c>
      <c r="F88">
        <f>F83</f>
        <v>582.72</v>
      </c>
    </row>
    <row r="89" spans="2:6">
      <c r="B89" t="s">
        <v>83</v>
      </c>
      <c r="C89">
        <v>48.6</v>
      </c>
      <c r="D89">
        <v>9.9</v>
      </c>
      <c r="F89">
        <f>C89*D89</f>
        <v>481.14000000000004</v>
      </c>
    </row>
    <row r="90" spans="2:6">
      <c r="C90">
        <v>48.6</v>
      </c>
      <c r="D90">
        <v>9.9</v>
      </c>
      <c r="F90">
        <f>C90*D90</f>
        <v>481.14000000000004</v>
      </c>
    </row>
    <row r="91" spans="2:6">
      <c r="C91">
        <v>28.6</v>
      </c>
      <c r="D91">
        <v>9.9</v>
      </c>
      <c r="F91">
        <f>C91*D91</f>
        <v>283.14000000000004</v>
      </c>
    </row>
    <row r="92" spans="2:6">
      <c r="C92">
        <v>4</v>
      </c>
      <c r="D92">
        <v>5</v>
      </c>
      <c r="E92">
        <v>7</v>
      </c>
      <c r="F92">
        <f>C92*D92*E92</f>
        <v>140</v>
      </c>
    </row>
    <row r="93" spans="2:6">
      <c r="C93">
        <v>6</v>
      </c>
      <c r="D93">
        <v>9.9</v>
      </c>
      <c r="F93">
        <f>D93*C93</f>
        <v>59.400000000000006</v>
      </c>
    </row>
    <row r="94" spans="2:6">
      <c r="F94" s="70">
        <f>SUM(F88:F93)</f>
        <v>2027.5400000000004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Civil work </vt:lpstr>
      <vt:lpstr>Carpentry work </vt:lpstr>
      <vt:lpstr>POP Work </vt:lpstr>
      <vt:lpstr>AC work  and fire sprinker &amp; de</vt:lpstr>
      <vt:lpstr>Electrical </vt:lpstr>
      <vt:lpstr>SFT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2025-04-30T07:01:43Z</dcterms:modified>
</cp:coreProperties>
</file>